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westfalenweserenergie.sharepoint.com/sites/WW_Regulierung/Freigegebene Dokumente/General/Alle/Berechnungen NNE/Erdgas/SW Stadtoldendorf/Kalkulation_2026/"/>
    </mc:Choice>
  </mc:AlternateContent>
  <xr:revisionPtr revIDLastSave="6" documentId="8_{97DE1FA1-2EEF-47C6-941C-526218687B6F}" xr6:coauthVersionLast="47" xr6:coauthVersionMax="47" xr10:uidLastSave="{A2C857BE-AF4F-410A-A335-D75F8113C164}"/>
  <bookViews>
    <workbookView xWindow="-19290" yWindow="-9500" windowWidth="19380" windowHeight="21690" xr2:uid="{67939495-2A6C-4F61-B644-9418C57BB659}"/>
  </bookViews>
  <sheets>
    <sheet name="Preisblatt" sheetId="2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7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AbgrJahr">#REF!</definedName>
    <definedName name="Anlagengruppen">#REF!</definedName>
    <definedName name="anscount" hidden="1">7</definedName>
    <definedName name="Entgeltarten">#REF!</definedName>
    <definedName name="Exponent_Arbeit">#REF!</definedName>
    <definedName name="Exponent_Leistung">#REF!</definedName>
    <definedName name="Investitionsjahre">#REF!</definedName>
    <definedName name="limcount" hidden="1">1</definedName>
    <definedName name="NetzIds">OFFSET(#REF!,0,0,COUNTA(#REF!),1)</definedName>
    <definedName name="NNE_PüS">#REF!</definedName>
    <definedName name="NNE_Verpr">#REF!</definedName>
    <definedName name="Plan_vN_Ava">#REF!</definedName>
    <definedName name="PüS_vN_Av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LM_Arbeit">#REF!</definedName>
    <definedName name="RLM_Leistung">#REF!</definedName>
    <definedName name="SAPBEXrevision" hidden="1">10</definedName>
    <definedName name="SAPBEXsysID" hidden="1">"P42"</definedName>
    <definedName name="SAPBEXwbID" hidden="1">"BCWFC94QZ0TLPVQ56H79AF1QP"</definedName>
    <definedName name="sencount" hidden="1">1</definedName>
    <definedName name="SLP">#REF!</definedName>
    <definedName name="WAV_Positionen">#REF!</definedName>
    <definedName name="WP_Arbeit">#REF!</definedName>
    <definedName name="WP_Leistung">#REF!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" i="2" l="1"/>
  <c r="G159" i="2"/>
  <c r="G157" i="2"/>
  <c r="B124" i="2"/>
  <c r="A94" i="2"/>
  <c r="B54" i="2"/>
  <c r="B73" i="2" s="1"/>
  <c r="B105" i="2" s="1"/>
  <c r="B116" i="2" s="1"/>
  <c r="B131" i="2" s="1"/>
  <c r="B154" i="2" s="1"/>
  <c r="B47" i="2"/>
  <c r="B46" i="2"/>
  <c r="B37" i="2"/>
  <c r="E139" i="2" l="1"/>
  <c r="G133" i="2" l="1" a="1"/>
  <c r="E133" i="2" a="1"/>
  <c r="E133" i="2" l="1"/>
  <c r="E135" i="2"/>
  <c r="E134" i="2"/>
  <c r="E138" i="2"/>
  <c r="E137" i="2"/>
  <c r="E136" i="2"/>
  <c r="G135" i="2"/>
  <c r="G134" i="2"/>
  <c r="G133" i="2"/>
  <c r="G138" i="2"/>
  <c r="G137" i="2"/>
  <c r="G136" i="2"/>
  <c r="D47" i="2" l="1"/>
  <c r="F47" i="2" s="1"/>
  <c r="D46" i="2" l="1"/>
  <c r="F46" i="2" s="1"/>
  <c r="E106" i="2" l="1"/>
  <c r="D124" i="2"/>
  <c r="G124" i="2" s="1"/>
</calcChain>
</file>

<file path=xl/sharedStrings.xml><?xml version="1.0" encoding="utf-8"?>
<sst xmlns="http://schemas.openxmlformats.org/spreadsheetml/2006/main" count="82" uniqueCount="57">
  <si>
    <t>Preisblatt Netznutzung Erdgas</t>
  </si>
  <si>
    <t>für das Verteilnetz der Stadtwerke Stadtoldendorf GmbH</t>
  </si>
  <si>
    <t>gültig ab</t>
  </si>
  <si>
    <t>Lastganggemessene Kunden ᵃ⁾</t>
  </si>
  <si>
    <t xml:space="preserve">1.1 Preistabellen für Arbeit und Leistung </t>
  </si>
  <si>
    <t xml:space="preserve"> Preis inkl. vorgel. Netz</t>
  </si>
  <si>
    <t>Arbeit</t>
  </si>
  <si>
    <t>ct/kWh</t>
  </si>
  <si>
    <t>Leistung</t>
  </si>
  <si>
    <t>€/kWa</t>
  </si>
  <si>
    <t xml:space="preserve">1.2 Anwendungsbeispiel </t>
  </si>
  <si>
    <t xml:space="preserve">1.2.1 Annahmen </t>
  </si>
  <si>
    <t xml:space="preserve"> </t>
  </si>
  <si>
    <t>Wn</t>
  </si>
  <si>
    <t>kWh/a</t>
  </si>
  <si>
    <t>Pn</t>
  </si>
  <si>
    <t>kW/a</t>
  </si>
  <si>
    <t xml:space="preserve">1.2.2 Rechnung </t>
  </si>
  <si>
    <t>kWh/a        *</t>
  </si>
  <si>
    <t>ct/kWh       =</t>
  </si>
  <si>
    <t>€</t>
  </si>
  <si>
    <t>kW/a          *</t>
  </si>
  <si>
    <t>€/kW          =</t>
  </si>
  <si>
    <t xml:space="preserve">1.3 Messentgelte </t>
  </si>
  <si>
    <t>Zählergruppe</t>
  </si>
  <si>
    <r>
      <t xml:space="preserve">Mess-
stellen-
betrieb ¹⁾
</t>
    </r>
    <r>
      <rPr>
        <sz val="9"/>
        <color theme="1"/>
        <rFont val="Calibri"/>
        <family val="2"/>
        <scheme val="minor"/>
      </rPr>
      <t>[€/a]</t>
    </r>
  </si>
  <si>
    <r>
      <t xml:space="preserve">Messung
</t>
    </r>
    <r>
      <rPr>
        <sz val="9"/>
        <color theme="1"/>
        <rFont val="Calibri"/>
        <family val="2"/>
        <scheme val="minor"/>
      </rPr>
      <t>[€/a]</t>
    </r>
  </si>
  <si>
    <t xml:space="preserve">¹⁾ inkl. Mengenumwerter </t>
  </si>
  <si>
    <t xml:space="preserve">1.4 Konzessionsabgaben </t>
  </si>
  <si>
    <t xml:space="preserve"> Konzessionsabgabensätze Erdgas gemäß Konzessionsabgabenverordnung</t>
  </si>
  <si>
    <t>Belieferung von Tarifkunden</t>
  </si>
  <si>
    <t>[ct/kWh]</t>
  </si>
  <si>
    <t>ausschließlich Kochen und Warmwasser in Gemeinden</t>
  </si>
  <si>
    <t>bis 25.000 Einwohner</t>
  </si>
  <si>
    <t>sonstige Erdgaslieferungen in Gemeinden</t>
  </si>
  <si>
    <t>Belieferung von Sondervertragskunden</t>
  </si>
  <si>
    <t>Sondervertragskunden</t>
  </si>
  <si>
    <t>Nicht leistungsgemessene Kunden ᵇ⁾</t>
  </si>
  <si>
    <t xml:space="preserve">2.1 Preistabelle </t>
  </si>
  <si>
    <t>Preis inkl. Vorgel. Netz</t>
  </si>
  <si>
    <t>Arbeitspreis</t>
  </si>
  <si>
    <t xml:space="preserve">2.2 Anwendungsbeispiel </t>
  </si>
  <si>
    <t xml:space="preserve">2.2.1 Annahmen </t>
  </si>
  <si>
    <t xml:space="preserve">2.2.2 Rechnung </t>
  </si>
  <si>
    <t>kWh        *</t>
  </si>
  <si>
    <t>=</t>
  </si>
  <si>
    <t xml:space="preserve"> €/a</t>
  </si>
  <si>
    <t xml:space="preserve">2.3 Messentgelte </t>
  </si>
  <si>
    <t>Messstellenbetrieb und Messung ¹⁾ ²⁾</t>
  </si>
  <si>
    <r>
      <t xml:space="preserve">Messstellen-
betrieb
</t>
    </r>
    <r>
      <rPr>
        <sz val="9"/>
        <color theme="1"/>
        <rFont val="Calibri"/>
        <family val="2"/>
        <scheme val="minor"/>
      </rPr>
      <t>[€/a]</t>
    </r>
  </si>
  <si>
    <t>¹⁾ Die Preise in Klammern beinhalten die gesetzliche Umsatzsteuer (derzeit 19%) und wurden gerundet.</t>
  </si>
  <si>
    <t>²⁾ Je Messstelle und je Turnusablesung bzw. -abrechnung</t>
  </si>
  <si>
    <t xml:space="preserve">2.4 Konzessionsabgaben </t>
  </si>
  <si>
    <t>Konzessionsabgabensätze Erdgas gemäß Konzessionsabgabenverordnung ¹⁾</t>
  </si>
  <si>
    <t>01.01.2026</t>
  </si>
  <si>
    <t>Mengenumwerter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</si>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</sst>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Tabelle &quot;0&quot;:&quot;"/>
    <numFmt numFmtId="165" formatCode="#,##0.000;[Red]\-#,##0.000"/>
    <numFmt numFmtId="166" formatCode="&quot;G &quot;General&quot; - &quot;"/>
    <numFmt numFmtId="167" formatCode="&quot;G&quot;0"/>
    <numFmt numFmtId="168" formatCode="&quot; ≥ G &quot;General"/>
    <numFmt numFmtId="169" formatCode="#,##0.00_ ;[Red]\-#,##0.00\ "/>
    <numFmt numFmtId="170" formatCode="\(#,##0.000\)"/>
    <numFmt numFmtId="171" formatCode="&quot;G&quot;General&quot; - &quot;"/>
    <numFmt numFmtId="172" formatCode="&quot;G&quot;General"/>
    <numFmt numFmtId="173" formatCode="&quot; ≥ G&quot;General"/>
    <numFmt numFmtId="174" formatCode="\(#,##0.00\)"/>
    <numFmt numFmtId="175" formatCode="&quot; G &quot;General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0"/>
      <color rgb="FF004381"/>
      <name val="Calibri"/>
      <family val="2"/>
    </font>
    <font>
      <b/>
      <sz val="20"/>
      <color rgb="FF00438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6"/>
      <color rgb="FF004381"/>
      <name val="Calibri"/>
      <family val="2"/>
    </font>
    <font>
      <b/>
      <sz val="16"/>
      <color rgb="FF004381"/>
      <name val="Calibri"/>
      <family val="2"/>
      <scheme val="minor"/>
    </font>
    <font>
      <b/>
      <sz val="14"/>
      <color rgb="FF004381"/>
      <name val="Calibri"/>
      <family val="2"/>
    </font>
    <font>
      <b/>
      <sz val="14"/>
      <color rgb="FF00438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F0FA"/>
        <bgColor indexed="64"/>
      </patternFill>
    </fill>
  </fills>
  <borders count="6">
    <border>
      <left/>
      <right/>
      <top/>
      <bottom/>
      <diagonal/>
    </border>
    <border>
      <left style="medium">
        <color theme="0"/>
      </left>
      <right/>
      <top style="thin">
        <color rgb="FF6E96BE"/>
      </top>
      <bottom style="thin">
        <color rgb="FF6E96BE"/>
      </bottom>
      <diagonal/>
    </border>
    <border>
      <left/>
      <right style="medium">
        <color theme="0"/>
      </right>
      <top style="thin">
        <color rgb="FF6E96BE"/>
      </top>
      <bottom style="thin">
        <color rgb="FF6E96BE"/>
      </bottom>
      <diagonal/>
    </border>
    <border>
      <left style="medium">
        <color theme="0"/>
      </left>
      <right style="medium">
        <color theme="0"/>
      </right>
      <top style="thin">
        <color rgb="FF6E96BE"/>
      </top>
      <bottom style="thin">
        <color rgb="FF6E96BE"/>
      </bottom>
      <diagonal/>
    </border>
    <border>
      <left/>
      <right/>
      <top style="thin">
        <color rgb="FF6E96BE"/>
      </top>
      <bottom style="thin">
        <color rgb="FF6E96BE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horizontal="left"/>
    </xf>
    <xf numFmtId="0" fontId="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4" fillId="0" borderId="1" applyProtection="0">
      <alignment horizontal="centerContinuous" vertical="center" wrapText="1"/>
    </xf>
    <xf numFmtId="0" fontId="10" fillId="0" borderId="2" applyProtection="0">
      <alignment horizontal="centerContinuous" wrapText="1"/>
    </xf>
    <xf numFmtId="38" fontId="12" fillId="0" borderId="3" applyFont="0" applyFill="0" applyAlignment="0" applyProtection="0"/>
    <xf numFmtId="0" fontId="14" fillId="2" borderId="3" applyNumberFormat="0" applyProtection="0">
      <alignment horizontal="centerContinuous" wrapText="1"/>
    </xf>
    <xf numFmtId="0" fontId="17" fillId="0" borderId="0"/>
  </cellStyleXfs>
  <cellXfs count="51">
    <xf numFmtId="0" fontId="0" fillId="0" borderId="0" xfId="0">
      <alignment vertical="center"/>
    </xf>
    <xf numFmtId="0" fontId="3" fillId="0" borderId="0" xfId="1" applyFont="1" applyFill="1"/>
    <xf numFmtId="0" fontId="5" fillId="0" borderId="0" xfId="0" applyFont="1" applyAlignment="1"/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2" applyFont="1" applyFill="1">
      <alignment horizontal="left"/>
    </xf>
    <xf numFmtId="0" fontId="9" fillId="0" borderId="0" xfId="3" applyFont="1" applyFill="1"/>
    <xf numFmtId="164" fontId="1" fillId="0" borderId="1" xfId="5" applyFont="1" applyProtection="1">
      <alignment horizontal="centerContinuous" vertical="center" wrapText="1"/>
    </xf>
    <xf numFmtId="0" fontId="11" fillId="0" borderId="2" xfId="6" applyFont="1" applyProtection="1">
      <alignment horizontal="centerContinuous" wrapText="1"/>
    </xf>
    <xf numFmtId="38" fontId="11" fillId="0" borderId="1" xfId="7" applyFont="1" applyFill="1" applyBorder="1" applyAlignment="1"/>
    <xf numFmtId="38" fontId="13" fillId="0" borderId="2" xfId="7" applyFont="1" applyFill="1" applyBorder="1" applyAlignment="1">
      <alignment horizontal="center" vertical="center"/>
    </xf>
    <xf numFmtId="165" fontId="11" fillId="0" borderId="1" xfId="7" applyNumberFormat="1" applyFont="1" applyFill="1" applyBorder="1" applyAlignment="1">
      <alignment horizontal="right"/>
    </xf>
    <xf numFmtId="165" fontId="11" fillId="0" borderId="2" xfId="7" applyNumberFormat="1" applyFont="1" applyFill="1" applyBorder="1" applyAlignment="1"/>
    <xf numFmtId="38" fontId="11" fillId="0" borderId="1" xfId="7" applyFont="1" applyFill="1" applyBorder="1"/>
    <xf numFmtId="40" fontId="11" fillId="0" borderId="1" xfId="7" applyNumberFormat="1" applyFont="1" applyFill="1" applyBorder="1" applyAlignment="1">
      <alignment horizontal="right"/>
    </xf>
    <xf numFmtId="40" fontId="11" fillId="0" borderId="2" xfId="7" applyNumberFormat="1" applyFont="1" applyFill="1" applyBorder="1" applyAlignment="1"/>
    <xf numFmtId="0" fontId="15" fillId="0" borderId="0" xfId="4" applyFont="1" applyFill="1"/>
    <xf numFmtId="38" fontId="5" fillId="0" borderId="1" xfId="7" applyFont="1" applyFill="1" applyBorder="1" applyAlignment="1" applyProtection="1"/>
    <xf numFmtId="38" fontId="5" fillId="0" borderId="4" xfId="7" applyFont="1" applyFill="1" applyBorder="1" applyAlignment="1" applyProtection="1"/>
    <xf numFmtId="38" fontId="5" fillId="0" borderId="2" xfId="7" applyFont="1" applyFill="1" applyBorder="1" applyAlignment="1" applyProtection="1"/>
    <xf numFmtId="38" fontId="5" fillId="0" borderId="3" xfId="7" applyFont="1" applyFill="1" applyAlignment="1" applyProtection="1"/>
    <xf numFmtId="38" fontId="1" fillId="0" borderId="1" xfId="7" applyFont="1" applyFill="1" applyBorder="1" applyAlignment="1" applyProtection="1"/>
    <xf numFmtId="38" fontId="1" fillId="0" borderId="4" xfId="7" applyFont="1" applyFill="1" applyBorder="1" applyAlignment="1" applyProtection="1"/>
    <xf numFmtId="165" fontId="1" fillId="0" borderId="4" xfId="7" applyNumberFormat="1" applyFont="1" applyFill="1" applyBorder="1" applyAlignment="1" applyProtection="1"/>
    <xf numFmtId="40" fontId="1" fillId="0" borderId="4" xfId="7" applyNumberFormat="1" applyFont="1" applyFill="1" applyBorder="1" applyAlignment="1" applyProtection="1"/>
    <xf numFmtId="38" fontId="1" fillId="0" borderId="2" xfId="7" applyFont="1" applyFill="1" applyBorder="1" applyAlignment="1" applyProtection="1"/>
    <xf numFmtId="0" fontId="15" fillId="2" borderId="3" xfId="8" applyFont="1" applyProtection="1">
      <alignment horizontal="centerContinuous" wrapText="1"/>
    </xf>
    <xf numFmtId="166" fontId="1" fillId="0" borderId="1" xfId="7" applyNumberFormat="1" applyFont="1" applyFill="1" applyBorder="1" applyAlignment="1" applyProtection="1"/>
    <xf numFmtId="167" fontId="1" fillId="0" borderId="2" xfId="7" applyNumberFormat="1" applyFont="1" applyFill="1" applyBorder="1" applyAlignment="1" applyProtection="1">
      <alignment horizontal="left"/>
    </xf>
    <xf numFmtId="168" fontId="1" fillId="0" borderId="1" xfId="7" applyNumberFormat="1" applyFont="1" applyFill="1" applyBorder="1" applyAlignment="1" applyProtection="1"/>
    <xf numFmtId="169" fontId="1" fillId="0" borderId="3" xfId="7" applyNumberFormat="1" applyFont="1" applyFill="1" applyAlignment="1" applyProtection="1"/>
    <xf numFmtId="0" fontId="16" fillId="0" borderId="0" xfId="9" applyFont="1"/>
    <xf numFmtId="0" fontId="1" fillId="2" borderId="3" xfId="8" applyFont="1" applyProtection="1">
      <alignment horizontal="centerContinuous" wrapText="1"/>
    </xf>
    <xf numFmtId="0" fontId="5" fillId="2" borderId="3" xfId="8" applyFont="1" applyProtection="1">
      <alignment horizontal="centerContinuous" wrapText="1"/>
    </xf>
    <xf numFmtId="0" fontId="16" fillId="2" borderId="3" xfId="8" applyFont="1" applyProtection="1">
      <alignment horizontal="centerContinuous" wrapText="1"/>
    </xf>
    <xf numFmtId="0" fontId="11" fillId="0" borderId="1" xfId="6" applyFont="1" applyBorder="1" applyProtection="1">
      <alignment horizontal="centerContinuous" wrapText="1"/>
    </xf>
    <xf numFmtId="0" fontId="11" fillId="2" borderId="3" xfId="8" applyFont="1" applyProtection="1">
      <alignment horizontal="centerContinuous" wrapText="1"/>
    </xf>
    <xf numFmtId="38" fontId="1" fillId="0" borderId="0" xfId="7" applyFont="1" applyFill="1" applyBorder="1" applyAlignment="1" applyProtection="1"/>
    <xf numFmtId="0" fontId="0" fillId="0" borderId="5" xfId="0" applyBorder="1">
      <alignment vertical="center"/>
    </xf>
    <xf numFmtId="38" fontId="11" fillId="0" borderId="2" xfId="7" applyFont="1" applyFill="1" applyBorder="1" applyAlignment="1">
      <alignment horizontal="center" vertical="center"/>
    </xf>
    <xf numFmtId="165" fontId="11" fillId="0" borderId="1" xfId="7" applyNumberFormat="1" applyFont="1" applyFill="1" applyBorder="1" applyAlignment="1"/>
    <xf numFmtId="170" fontId="1" fillId="0" borderId="4" xfId="7" applyNumberFormat="1" applyFont="1" applyFill="1" applyBorder="1" applyAlignment="1" applyProtection="1">
      <alignment horizontal="left"/>
    </xf>
    <xf numFmtId="38" fontId="1" fillId="0" borderId="3" xfId="7" applyFont="1" applyFill="1" applyAlignment="1" applyProtection="1"/>
    <xf numFmtId="171" fontId="1" fillId="0" borderId="1" xfId="7" applyNumberFormat="1" applyFont="1" applyFill="1" applyBorder="1" applyAlignment="1" applyProtection="1"/>
    <xf numFmtId="172" fontId="1" fillId="0" borderId="2" xfId="7" applyNumberFormat="1" applyFont="1" applyFill="1" applyBorder="1" applyAlignment="1" applyProtection="1">
      <alignment horizontal="left"/>
    </xf>
    <xf numFmtId="173" fontId="1" fillId="0" borderId="1" xfId="7" applyNumberFormat="1" applyFont="1" applyFill="1" applyBorder="1" applyAlignment="1" applyProtection="1"/>
    <xf numFmtId="40" fontId="1" fillId="0" borderId="1" xfId="7" applyNumberFormat="1" applyFont="1" applyFill="1" applyBorder="1" applyAlignment="1" applyProtection="1"/>
    <xf numFmtId="174" fontId="1" fillId="0" borderId="2" xfId="7" applyNumberFormat="1" applyFont="1" applyFill="1" applyBorder="1" applyAlignment="1" applyProtection="1">
      <alignment horizontal="left"/>
    </xf>
    <xf numFmtId="175" fontId="1" fillId="0" borderId="2" xfId="7" applyNumberFormat="1" applyFont="1" applyFill="1" applyBorder="1" applyAlignment="1" applyProtection="1">
      <alignment horizontal="left"/>
    </xf>
    <xf numFmtId="0" fontId="1" fillId="0" borderId="3" xfId="8" applyFont="1" applyFill="1" applyProtection="1">
      <alignment horizontal="centerContinuous" wrapText="1"/>
    </xf>
  </cellXfs>
  <cellStyles count="10">
    <cellStyle name="*) Fußnote" xfId="9" xr:uid="{FE6E5151-1585-4560-A5C6-17C1B9933053}"/>
    <cellStyle name="Spaltenkopf" xfId="8" xr:uid="{856648FC-01E3-4C36-AF3B-51CF47CA5DF4}"/>
    <cellStyle name="Standard" xfId="0" builtinId="0"/>
    <cellStyle name="Tabelle ?:" xfId="5" xr:uid="{CC0CEE51-69E6-4440-A47C-713C571E88B8}"/>
    <cellStyle name="Tabellenname" xfId="6" xr:uid="{2BDCEFE5-298E-48B2-B0F9-D93BAA6BB0CB}"/>
    <cellStyle name="Überschrift 1" xfId="1" builtinId="16"/>
    <cellStyle name="Überschrift 2" xfId="2" builtinId="17"/>
    <cellStyle name="Überschrift 3" xfId="3" builtinId="18"/>
    <cellStyle name="Überschrift 4" xfId="4" builtinId="19"/>
    <cellStyle name="Zahl" xfId="7" xr:uid="{F8FCC4B5-15BE-4171-AE7A-628F5B618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2</xdr:rowOff>
    </xdr:from>
    <xdr:to>
      <xdr:col>9</xdr:col>
      <xdr:colOff>591600</xdr:colOff>
      <xdr:row>14</xdr:row>
      <xdr:rowOff>63605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0542CC3-5CFE-4718-BEF6-1EBF2E08799A}"/>
            </a:ext>
          </a:extLst>
        </xdr:cNvPr>
        <xdr:cNvSpPr txBox="1"/>
      </xdr:nvSpPr>
      <xdr:spPr>
        <a:xfrm>
          <a:off x="317500" y="2247902"/>
          <a:ext cx="6994940" cy="599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>
          <a:spAutoFit/>
        </a:bodyPr>
        <a:lstStyle/>
        <a:p>
          <a:r>
            <a:rPr lang="de-DE" sz="1100" b="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Hier sind Kunden mit einem Jahresverbrauch &gt; 1.500.000 kWh oder &gt; 500 kW einzuordnen. </a:t>
          </a:r>
        </a:p>
        <a:p>
          <a:r>
            <a:rPr lang="de-DE" sz="1100" b="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Die Zuordnung erfolgt zu Beginn einer Abrechnungsperiode.</a:t>
          </a:r>
        </a:p>
        <a:p>
          <a:endParaRPr lang="de-DE" sz="1100" b="0" baseline="0">
            <a:solidFill>
              <a:schemeClr val="dk1"/>
            </a:solidFill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19</xdr:row>
      <xdr:rowOff>1</xdr:rowOff>
    </xdr:from>
    <xdr:to>
      <xdr:col>9</xdr:col>
      <xdr:colOff>591600</xdr:colOff>
      <xdr:row>22</xdr:row>
      <xdr:rowOff>63604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F1F37FB-1AFC-4A2C-9522-208E4D3D048B}"/>
            </a:ext>
          </a:extLst>
        </xdr:cNvPr>
        <xdr:cNvSpPr txBox="1"/>
      </xdr:nvSpPr>
      <xdr:spPr>
        <a:xfrm>
          <a:off x="317500" y="3721101"/>
          <a:ext cx="6994940" cy="599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>
          <a:spAutoFit/>
        </a:bodyPr>
        <a:lstStyle/>
        <a:p>
          <a:r>
            <a:rPr lang="de-DE"/>
            <a:t>Das Netzentgelt pro Ausspeisepunkt besteht aus einem Jahresleistungspreis in Euro pro Kilowatt und einem Arbeitspreis in Cent pro Kilowattstunde. </a:t>
          </a:r>
          <a:r>
            <a:rPr lang="de-DE" sz="1100" b="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Ein Anwendungsbeispiel ist unter Ziffer 1.2 enthalten.</a:t>
          </a:r>
        </a:p>
        <a:p>
          <a:endParaRPr lang="de-DE" sz="1100" b="0" baseline="0">
            <a:solidFill>
              <a:schemeClr val="dk1"/>
            </a:solidFill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67</xdr:row>
      <xdr:rowOff>0</xdr:rowOff>
    </xdr:from>
    <xdr:to>
      <xdr:col>9</xdr:col>
      <xdr:colOff>591600</xdr:colOff>
      <xdr:row>71</xdr:row>
      <xdr:rowOff>106087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15925DD-FED2-432F-8D20-704C83AE9481}"/>
            </a:ext>
          </a:extLst>
        </xdr:cNvPr>
        <xdr:cNvSpPr txBox="1"/>
      </xdr:nvSpPr>
      <xdr:spPr>
        <a:xfrm>
          <a:off x="317500" y="13030200"/>
          <a:ext cx="6994940" cy="818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>
          <a:spAutoFit/>
        </a:bodyPr>
        <a:lstStyle/>
        <a:p>
          <a:r>
            <a:rPr lang="de-DE" sz="1100" b="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Alle o.g. Preise sind ohne Konzessionsabgabe dargestellt. Letztere wird an die Städte und Gemeinden in unserem Netzgebiet abgeführt. In den Konzessionsgebieten gelten unterschiedliche Regelungen zur Zahlung der Konzessionsabgabe.</a:t>
          </a:r>
        </a:p>
        <a:p>
          <a:endParaRPr lang="de-DE" sz="1050" b="0" baseline="0">
            <a:solidFill>
              <a:schemeClr val="dk1"/>
            </a:solidFill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86</xdr:row>
      <xdr:rowOff>0</xdr:rowOff>
    </xdr:from>
    <xdr:to>
      <xdr:col>9</xdr:col>
      <xdr:colOff>591600</xdr:colOff>
      <xdr:row>90</xdr:row>
      <xdr:rowOff>60570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A15868A-D49F-4717-B477-A035620534B2}"/>
            </a:ext>
          </a:extLst>
        </xdr:cNvPr>
        <xdr:cNvSpPr txBox="1"/>
      </xdr:nvSpPr>
      <xdr:spPr>
        <a:xfrm>
          <a:off x="317500" y="16681450"/>
          <a:ext cx="6994940" cy="77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>
          <a:spAutoFit/>
        </a:bodyPr>
        <a:lstStyle/>
        <a:p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ᵃ⁾ </a:t>
          </a:r>
          <a:r>
            <a:rPr lang="de-DE" sz="1100" b="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Alle o.g. Preise sind netto ohne Umsatzsteuer dargestellt. Zuzüglich zu den Nettobeträgen wird die Umsatzsteuer in der jeweils gültigen Höhe, zurzeit 19%, berechnet. Bei der Berechnung der Bruttopreise können sich Rundungsdifferenzen ergeben. Maßgeblich sind die Nettopreise.</a:t>
          </a:r>
          <a:endParaRPr lang="de-DE" sz="1050" b="0" baseline="0">
            <a:solidFill>
              <a:schemeClr val="dk1"/>
            </a:solidFill>
            <a:latin typeface="+mn-lt"/>
            <a:ea typeface="+mn-ea"/>
            <a:cs typeface="Arial" panose="020B0604020202020204" pitchFamily="34" charset="0"/>
          </a:endParaRPr>
        </a:p>
        <a:p>
          <a:endParaRPr lang="de-DE" sz="1100" b="0" baseline="0">
            <a:solidFill>
              <a:schemeClr val="dk1"/>
            </a:solidFill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96</xdr:row>
      <xdr:rowOff>0</xdr:rowOff>
    </xdr:from>
    <xdr:to>
      <xdr:col>9</xdr:col>
      <xdr:colOff>591600</xdr:colOff>
      <xdr:row>99</xdr:row>
      <xdr:rowOff>38853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ABE17508-36F7-4EC6-8788-BD50B2A90DFF}"/>
            </a:ext>
          </a:extLst>
        </xdr:cNvPr>
        <xdr:cNvSpPr txBox="1"/>
      </xdr:nvSpPr>
      <xdr:spPr>
        <a:xfrm>
          <a:off x="317500" y="18548350"/>
          <a:ext cx="6994940" cy="572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>
          <a:spAutoFit/>
        </a:bodyPr>
        <a:lstStyle/>
        <a:p>
          <a:r>
            <a:rPr lang="de-DE" sz="1100" b="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Hier sind Kunden mit einem Jahresverbrauch ≤ 1.500.000 kWh und ≤ 500kW einzuordnen. </a:t>
          </a:r>
        </a:p>
        <a:p>
          <a:r>
            <a:rPr lang="de-DE" sz="1100" b="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Die Zuordnung erfolgt zu Beginn einer Abrechnungsperiode.</a:t>
          </a:r>
        </a:p>
        <a:p>
          <a:endParaRPr lang="de-DE" sz="1000" b="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148</xdr:row>
      <xdr:rowOff>0</xdr:rowOff>
    </xdr:from>
    <xdr:to>
      <xdr:col>9</xdr:col>
      <xdr:colOff>591600</xdr:colOff>
      <xdr:row>152</xdr:row>
      <xdr:rowOff>89159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19281F7-5F23-43A8-8FF5-CDDBE1FF3528}"/>
            </a:ext>
          </a:extLst>
        </xdr:cNvPr>
        <xdr:cNvSpPr txBox="1"/>
      </xdr:nvSpPr>
      <xdr:spPr>
        <a:xfrm>
          <a:off x="317500" y="28441650"/>
          <a:ext cx="6994940" cy="797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>
          <a:spAutoFit/>
        </a:bodyPr>
        <a:lstStyle/>
        <a:p>
          <a:r>
            <a:rPr lang="de-DE" sz="1100" b="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Alle o.g. Preise sind ohne Konzessionsabgabe dargestellt. Letztere wird an die Städte und Gemeinden in unserem Netzgebiet abgeführt. In den Konzessionsgebieten gelten unterschiedliche Regelungen zur Zahlung der Konzessionsabgabe.</a:t>
          </a:r>
        </a:p>
        <a:p>
          <a:endParaRPr lang="de-DE" sz="1000" b="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168</xdr:row>
      <xdr:rowOff>0</xdr:rowOff>
    </xdr:from>
    <xdr:to>
      <xdr:col>9</xdr:col>
      <xdr:colOff>591600</xdr:colOff>
      <xdr:row>172</xdr:row>
      <xdr:rowOff>60570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1A0776-3E1B-42D5-A072-0055B0ACA78D}"/>
            </a:ext>
          </a:extLst>
        </xdr:cNvPr>
        <xdr:cNvSpPr txBox="1"/>
      </xdr:nvSpPr>
      <xdr:spPr>
        <a:xfrm>
          <a:off x="317500" y="32245300"/>
          <a:ext cx="6994940" cy="77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>
          <a:spAutoFit/>
        </a:bodyPr>
        <a:lstStyle/>
        <a:p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ᵇ⁾ </a:t>
          </a:r>
          <a:r>
            <a:rPr lang="de-DE" sz="1100" b="0" baseline="0">
              <a:solidFill>
                <a:schemeClr val="dk1"/>
              </a:solidFill>
              <a:latin typeface="Calibri"/>
              <a:ea typeface="+mn-ea"/>
              <a:cs typeface="Arial" pitchFamily="34" charset="0"/>
            </a:rPr>
            <a:t>Alle o. g. Preise sind (soweit nicht anders gekennzeichnet) netto ohne Umsatzsteuer dargestellt. Zuzüglich zu den Nettobeträgen wird die Umsatzsteuer in der jeweils gültigen Höhe, zurzeit 19%, berechnet. Bei der Berechnung der Bruttopreise können sich Rundungsdifferenzen ergeben. Maßgeblich sind die Nettopreise.</a:t>
          </a:r>
        </a:p>
        <a:p>
          <a:endParaRPr lang="de-DE" sz="1100" b="0" baseline="0">
            <a:solidFill>
              <a:schemeClr val="dk1"/>
            </a:solidFill>
            <a:latin typeface="Calibri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Westfalen Weser">
      <a:dk1>
        <a:sysClr val="windowText" lastClr="000000"/>
      </a:dk1>
      <a:lt1>
        <a:srgbClr val="FFFFFF"/>
      </a:lt1>
      <a:dk2>
        <a:srgbClr val="717171"/>
      </a:dk2>
      <a:lt2>
        <a:srgbClr val="BEBEBE"/>
      </a:lt2>
      <a:accent1>
        <a:srgbClr val="00A096"/>
      </a:accent1>
      <a:accent2>
        <a:srgbClr val="4BBEB4"/>
      </a:accent2>
      <a:accent3>
        <a:srgbClr val="9BD2D2"/>
      </a:accent3>
      <a:accent4>
        <a:srgbClr val="BEEBEB"/>
      </a:accent4>
      <a:accent5>
        <a:srgbClr val="F07D00"/>
      </a:accent5>
      <a:accent6>
        <a:srgbClr val="FFB15B"/>
      </a:accent6>
      <a:hlink>
        <a:srgbClr val="00A096"/>
      </a:hlink>
      <a:folHlink>
        <a:srgbClr val="717171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58FE-CFC5-4205-AA4D-42DBEB2DBB93}">
  <sheetPr codeName="Tabelle8">
    <tabColor rgb="FF0070C0"/>
  </sheetPr>
  <dimension ref="A1:K168"/>
  <sheetViews>
    <sheetView showGridLines="0" tabSelected="1" zoomScaleNormal="100" workbookViewId="0"/>
  </sheetViews>
  <sheetFormatPr baseColWidth="10" defaultColWidth="0" defaultRowHeight="13.8" x14ac:dyDescent="0.3"/>
  <cols>
    <col min="1" max="1" width="4.6640625" style="2" customWidth="1"/>
    <col min="2" max="11" width="11.6640625" style="2" customWidth="1"/>
    <col min="12" max="16384" width="11.6640625" style="2" hidden="1"/>
  </cols>
  <sheetData>
    <row r="1" spans="1:10" ht="25.8" x14ac:dyDescent="0.5">
      <c r="A1" s="1" t="s">
        <v>0</v>
      </c>
    </row>
    <row r="4" spans="1:10" ht="14.4" x14ac:dyDescent="0.3">
      <c r="B4" s="3" t="s">
        <v>1</v>
      </c>
    </row>
    <row r="5" spans="1:10" ht="14.4" x14ac:dyDescent="0.3">
      <c r="B5" s="3" t="s">
        <v>2</v>
      </c>
      <c r="C5" s="4" t="s">
        <v>54</v>
      </c>
    </row>
    <row r="6" spans="1:10" ht="15" customHeight="1" x14ac:dyDescent="0.3">
      <c r="E6" s="5"/>
    </row>
    <row r="7" spans="1:10" ht="15" customHeight="1" x14ac:dyDescent="0.3">
      <c r="E7" s="5"/>
    </row>
    <row r="8" spans="1:10" ht="15" customHeight="1" x14ac:dyDescent="0.3">
      <c r="E8" s="5"/>
    </row>
    <row r="9" spans="1:10" ht="21" x14ac:dyDescent="0.4">
      <c r="A9" s="6">
        <v>1</v>
      </c>
      <c r="B9" s="6" t="s">
        <v>3</v>
      </c>
      <c r="C9" s="5"/>
      <c r="D9" s="5"/>
      <c r="E9" s="5"/>
      <c r="F9" s="5"/>
      <c r="G9" s="5"/>
      <c r="H9" s="5"/>
      <c r="I9" s="5"/>
      <c r="J9" s="5"/>
    </row>
    <row r="17" spans="2:5" ht="18" x14ac:dyDescent="0.35">
      <c r="B17" s="7" t="s">
        <v>4</v>
      </c>
    </row>
    <row r="24" spans="2:5" ht="14.4" x14ac:dyDescent="0.3">
      <c r="B24" s="8">
        <v>1</v>
      </c>
      <c r="C24" s="9" t="s">
        <v>5</v>
      </c>
      <c r="D24" s="9"/>
      <c r="E24" s="9"/>
    </row>
    <row r="25" spans="2:5" ht="14.4" x14ac:dyDescent="0.3">
      <c r="B25" s="10" t="s">
        <v>6</v>
      </c>
      <c r="C25" s="11"/>
      <c r="D25" s="12">
        <v>0.74199999999999999</v>
      </c>
      <c r="E25" s="13" t="s">
        <v>7</v>
      </c>
    </row>
    <row r="26" spans="2:5" ht="14.4" x14ac:dyDescent="0.3">
      <c r="B26" s="14" t="s">
        <v>8</v>
      </c>
      <c r="C26" s="11"/>
      <c r="D26" s="15">
        <v>28.87</v>
      </c>
      <c r="E26" s="16" t="s">
        <v>9</v>
      </c>
    </row>
    <row r="31" spans="2:5" ht="18" x14ac:dyDescent="0.35">
      <c r="B31" s="7" t="s">
        <v>10</v>
      </c>
    </row>
    <row r="34" spans="2:7" ht="14.4" x14ac:dyDescent="0.3">
      <c r="B34" s="17" t="s">
        <v>11</v>
      </c>
    </row>
    <row r="37" spans="2:7" ht="14.4" x14ac:dyDescent="0.3">
      <c r="B37" s="8">
        <f>B24+1</f>
        <v>2</v>
      </c>
      <c r="C37" s="9" t="s">
        <v>12</v>
      </c>
      <c r="D37" s="9"/>
      <c r="E37" s="9"/>
      <c r="F37" s="9"/>
      <c r="G37" s="9"/>
    </row>
    <row r="38" spans="2:7" x14ac:dyDescent="0.3">
      <c r="B38" s="18" t="s">
        <v>6</v>
      </c>
      <c r="C38" s="19"/>
      <c r="D38" s="20"/>
      <c r="E38" s="21" t="s">
        <v>13</v>
      </c>
      <c r="F38" s="18">
        <v>5000000</v>
      </c>
      <c r="G38" s="20" t="s">
        <v>14</v>
      </c>
    </row>
    <row r="39" spans="2:7" x14ac:dyDescent="0.3">
      <c r="B39" s="18" t="s">
        <v>8</v>
      </c>
      <c r="C39" s="19"/>
      <c r="D39" s="20"/>
      <c r="E39" s="21" t="s">
        <v>15</v>
      </c>
      <c r="F39" s="18">
        <v>2250</v>
      </c>
      <c r="G39" s="20" t="s">
        <v>16</v>
      </c>
    </row>
    <row r="43" spans="2:7" ht="14.4" x14ac:dyDescent="0.3">
      <c r="B43" s="17" t="s">
        <v>17</v>
      </c>
    </row>
    <row r="46" spans="2:7" ht="14.4" x14ac:dyDescent="0.3">
      <c r="B46" s="22">
        <f>F38</f>
        <v>5000000</v>
      </c>
      <c r="C46" s="23" t="s">
        <v>18</v>
      </c>
      <c r="D46" s="24">
        <f>D25</f>
        <v>0.74199999999999999</v>
      </c>
      <c r="E46" s="23" t="s">
        <v>19</v>
      </c>
      <c r="F46" s="25">
        <f>B46*D46/100</f>
        <v>37100</v>
      </c>
      <c r="G46" s="26" t="s">
        <v>20</v>
      </c>
    </row>
    <row r="47" spans="2:7" ht="14.4" x14ac:dyDescent="0.3">
      <c r="B47" s="22">
        <f>F39</f>
        <v>2250</v>
      </c>
      <c r="C47" s="23" t="s">
        <v>21</v>
      </c>
      <c r="D47" s="25">
        <f>D26</f>
        <v>28.87</v>
      </c>
      <c r="E47" s="23" t="s">
        <v>22</v>
      </c>
      <c r="F47" s="25">
        <f>B47*D47</f>
        <v>64957.5</v>
      </c>
      <c r="G47" s="26" t="s">
        <v>20</v>
      </c>
    </row>
    <row r="51" spans="2:5" ht="18" x14ac:dyDescent="0.35">
      <c r="B51" s="7" t="s">
        <v>23</v>
      </c>
    </row>
    <row r="54" spans="2:5" ht="14.4" x14ac:dyDescent="0.3">
      <c r="B54" s="8">
        <f>B37+1</f>
        <v>3</v>
      </c>
      <c r="C54" s="9" t="s">
        <v>12</v>
      </c>
      <c r="D54" s="9"/>
      <c r="E54" s="9"/>
    </row>
    <row r="55" spans="2:5" ht="55.8" x14ac:dyDescent="0.3">
      <c r="B55" s="27" t="s">
        <v>24</v>
      </c>
      <c r="C55" s="27"/>
      <c r="D55" s="27" t="s">
        <v>25</v>
      </c>
      <c r="E55" s="27" t="s">
        <v>26</v>
      </c>
    </row>
    <row r="56" spans="2:5" ht="14.4" x14ac:dyDescent="0.3">
      <c r="B56" s="28">
        <v>2.5</v>
      </c>
      <c r="C56" s="29">
        <v>25</v>
      </c>
      <c r="D56" s="31">
        <v>1331.16</v>
      </c>
      <c r="E56" s="31">
        <v>249</v>
      </c>
    </row>
    <row r="57" spans="2:5" ht="14.4" x14ac:dyDescent="0.3">
      <c r="B57" s="28">
        <v>40</v>
      </c>
      <c r="C57" s="29">
        <v>160</v>
      </c>
      <c r="D57" s="31">
        <v>1614.2400000000002</v>
      </c>
      <c r="E57" s="31">
        <v>249</v>
      </c>
    </row>
    <row r="58" spans="2:5" ht="14.4" x14ac:dyDescent="0.3">
      <c r="B58" s="28">
        <v>250</v>
      </c>
      <c r="C58" s="29">
        <v>400</v>
      </c>
      <c r="D58" s="31">
        <v>1761.3600000000001</v>
      </c>
      <c r="E58" s="31">
        <v>249</v>
      </c>
    </row>
    <row r="59" spans="2:5" ht="14.4" x14ac:dyDescent="0.3">
      <c r="B59" s="28">
        <v>650</v>
      </c>
      <c r="C59" s="29">
        <v>1000</v>
      </c>
      <c r="D59" s="31">
        <v>2497.08</v>
      </c>
      <c r="E59" s="31">
        <v>249</v>
      </c>
    </row>
    <row r="60" spans="2:5" ht="14.4" x14ac:dyDescent="0.3">
      <c r="B60" s="30">
        <v>1600</v>
      </c>
      <c r="C60" s="29" t="s">
        <v>56</v>
      </c>
      <c r="D60" s="31">
        <v>5727.12</v>
      </c>
      <c r="E60" s="31">
        <v>249</v>
      </c>
    </row>
    <row r="61" spans="2:5" x14ac:dyDescent="0.3">
      <c r="B61" s="32" t="s">
        <v>27</v>
      </c>
    </row>
    <row r="65" spans="2:6" ht="18" x14ac:dyDescent="0.35">
      <c r="B65" s="7" t="s">
        <v>28</v>
      </c>
    </row>
    <row r="73" spans="2:6" ht="28.8" x14ac:dyDescent="0.3">
      <c r="B73" s="8">
        <f>B54+1</f>
        <v>4</v>
      </c>
      <c r="C73" s="9" t="s">
        <v>29</v>
      </c>
      <c r="D73" s="9"/>
      <c r="E73" s="9"/>
      <c r="F73" s="9"/>
    </row>
    <row r="74" spans="2:6" ht="14.4" x14ac:dyDescent="0.3">
      <c r="B74" s="33" t="s">
        <v>30</v>
      </c>
      <c r="C74" s="34"/>
      <c r="D74" s="34"/>
      <c r="E74" s="34"/>
      <c r="F74" s="35" t="s">
        <v>31</v>
      </c>
    </row>
    <row r="75" spans="2:6" ht="14.4" x14ac:dyDescent="0.3">
      <c r="B75" s="9" t="s">
        <v>32</v>
      </c>
      <c r="C75" s="9"/>
      <c r="D75" s="9"/>
      <c r="E75" s="9"/>
      <c r="F75" s="36"/>
    </row>
    <row r="76" spans="2:6" ht="14.4" x14ac:dyDescent="0.3">
      <c r="B76" s="18" t="s">
        <v>33</v>
      </c>
      <c r="C76" s="19"/>
      <c r="D76" s="19"/>
      <c r="E76" s="20"/>
      <c r="F76" s="31">
        <v>0.51</v>
      </c>
    </row>
    <row r="77" spans="2:6" ht="14.4" x14ac:dyDescent="0.3">
      <c r="B77" s="9" t="s">
        <v>34</v>
      </c>
      <c r="C77" s="9"/>
      <c r="D77" s="9"/>
      <c r="E77" s="9"/>
      <c r="F77" s="36"/>
    </row>
    <row r="78" spans="2:6" ht="14.4" x14ac:dyDescent="0.3">
      <c r="B78" s="18" t="s">
        <v>33</v>
      </c>
      <c r="C78" s="19"/>
      <c r="D78" s="19"/>
      <c r="E78" s="20"/>
      <c r="F78" s="31">
        <v>0.22</v>
      </c>
    </row>
    <row r="79" spans="2:6" ht="14.4" x14ac:dyDescent="0.3">
      <c r="B79" s="33" t="s">
        <v>35</v>
      </c>
      <c r="C79" s="37"/>
      <c r="D79" s="37"/>
      <c r="E79" s="37"/>
      <c r="F79" s="35" t="s">
        <v>31</v>
      </c>
    </row>
    <row r="80" spans="2:6" ht="14.4" x14ac:dyDescent="0.3">
      <c r="B80" s="22" t="s">
        <v>36</v>
      </c>
      <c r="C80" s="23"/>
      <c r="D80" s="23"/>
      <c r="E80" s="26"/>
      <c r="F80" s="31">
        <v>0.03</v>
      </c>
    </row>
    <row r="81" spans="1:10" ht="14.4" x14ac:dyDescent="0.3">
      <c r="B81" s="38"/>
      <c r="C81" s="38"/>
      <c r="D81" s="38"/>
      <c r="E81" s="38"/>
    </row>
    <row r="82" spans="1:10" ht="14.4" x14ac:dyDescent="0.3">
      <c r="B82" s="38"/>
      <c r="C82" s="38"/>
      <c r="D82" s="38"/>
      <c r="E82" s="38"/>
    </row>
    <row r="83" spans="1:10" ht="14.4" x14ac:dyDescent="0.3">
      <c r="B83" s="38"/>
      <c r="C83" s="38"/>
      <c r="D83" s="38"/>
      <c r="E83" s="38"/>
    </row>
    <row r="84" spans="1:10" ht="14.4" x14ac:dyDescent="0.3">
      <c r="B84" s="38"/>
      <c r="C84" s="38"/>
      <c r="D84" s="38"/>
      <c r="E84" s="38"/>
    </row>
    <row r="85" spans="1:10" ht="14.4" x14ac:dyDescent="0.3">
      <c r="B85"/>
      <c r="C85"/>
      <c r="D85"/>
      <c r="E85"/>
    </row>
    <row r="86" spans="1:10" ht="14.4" x14ac:dyDescent="0.3">
      <c r="B86" s="39"/>
      <c r="C86" s="39"/>
      <c r="D86" s="39"/>
      <c r="E86" s="39"/>
    </row>
    <row r="94" spans="1:10" ht="21" x14ac:dyDescent="0.4">
      <c r="A94" s="6">
        <f>A9+1</f>
        <v>2</v>
      </c>
      <c r="B94" s="6" t="s">
        <v>37</v>
      </c>
      <c r="C94" s="5"/>
      <c r="D94" s="5"/>
      <c r="E94" s="5"/>
      <c r="F94" s="5"/>
      <c r="G94" s="5"/>
      <c r="H94" s="5"/>
      <c r="I94" s="5"/>
      <c r="J94" s="5"/>
    </row>
    <row r="102" spans="2:6" ht="18" x14ac:dyDescent="0.35">
      <c r="B102" s="7" t="s">
        <v>38</v>
      </c>
    </row>
    <row r="105" spans="2:6" ht="14.4" x14ac:dyDescent="0.3">
      <c r="B105" s="8">
        <f>B73+1</f>
        <v>5</v>
      </c>
      <c r="C105" s="9" t="s">
        <v>39</v>
      </c>
      <c r="D105" s="9"/>
      <c r="E105" s="9"/>
      <c r="F105" s="9"/>
    </row>
    <row r="106" spans="2:6" ht="14.4" x14ac:dyDescent="0.3">
      <c r="B106" s="10" t="s">
        <v>40</v>
      </c>
      <c r="C106" s="40"/>
      <c r="D106" s="41">
        <v>2.59</v>
      </c>
      <c r="E106" s="42">
        <f>+ROUND(D106*1.19,3)</f>
        <v>3.0819999999999999</v>
      </c>
      <c r="F106" s="23" t="s">
        <v>7</v>
      </c>
    </row>
    <row r="110" spans="2:6" ht="18" x14ac:dyDescent="0.35">
      <c r="B110" s="7" t="s">
        <v>41</v>
      </c>
    </row>
    <row r="113" spans="2:8" ht="14.4" x14ac:dyDescent="0.3">
      <c r="B113" s="17" t="s">
        <v>42</v>
      </c>
    </row>
    <row r="116" spans="2:8" ht="14.4" x14ac:dyDescent="0.3">
      <c r="B116" s="8">
        <f>B105+1</f>
        <v>6</v>
      </c>
      <c r="C116" s="9" t="s">
        <v>12</v>
      </c>
      <c r="D116" s="9"/>
      <c r="E116" s="9"/>
      <c r="F116" s="9"/>
      <c r="G116" s="9"/>
    </row>
    <row r="117" spans="2:8" ht="14.4" x14ac:dyDescent="0.3">
      <c r="B117" s="22" t="s">
        <v>6</v>
      </c>
      <c r="C117" s="23"/>
      <c r="D117" s="26"/>
      <c r="E117" s="43" t="s">
        <v>13</v>
      </c>
      <c r="F117" s="22">
        <v>26500</v>
      </c>
      <c r="G117" s="26" t="s">
        <v>14</v>
      </c>
    </row>
    <row r="121" spans="2:8" ht="14.4" x14ac:dyDescent="0.3">
      <c r="B121" s="17" t="s">
        <v>43</v>
      </c>
    </row>
    <row r="124" spans="2:8" ht="14.4" x14ac:dyDescent="0.3">
      <c r="B124" s="22">
        <f>F117</f>
        <v>26500</v>
      </c>
      <c r="C124" s="23" t="s">
        <v>44</v>
      </c>
      <c r="D124" s="24">
        <f>D106</f>
        <v>2.59</v>
      </c>
      <c r="E124" s="23" t="s">
        <v>7</v>
      </c>
      <c r="F124" s="23" t="s">
        <v>45</v>
      </c>
      <c r="G124" s="25">
        <f>B124*D124/100</f>
        <v>686.35</v>
      </c>
      <c r="H124" s="26" t="s">
        <v>46</v>
      </c>
    </row>
    <row r="128" spans="2:8" ht="18" x14ac:dyDescent="0.35">
      <c r="B128" s="7" t="s">
        <v>47</v>
      </c>
    </row>
    <row r="131" spans="2:7" ht="14.4" x14ac:dyDescent="0.3">
      <c r="B131" s="8">
        <f>B116+1</f>
        <v>7</v>
      </c>
      <c r="C131" s="9" t="s">
        <v>48</v>
      </c>
      <c r="D131" s="9"/>
      <c r="E131" s="9"/>
      <c r="F131" s="9"/>
      <c r="G131" s="9"/>
    </row>
    <row r="132" spans="2:7" ht="41.4" x14ac:dyDescent="0.3">
      <c r="B132" s="27" t="s">
        <v>24</v>
      </c>
      <c r="C132" s="27"/>
      <c r="D132" s="27" t="s">
        <v>49</v>
      </c>
      <c r="E132" s="27"/>
      <c r="F132" s="27" t="s">
        <v>26</v>
      </c>
      <c r="G132" s="27"/>
    </row>
    <row r="133" spans="2:7" ht="14.4" x14ac:dyDescent="0.3">
      <c r="B133" s="44">
        <v>2.5</v>
      </c>
      <c r="C133" s="45">
        <v>6</v>
      </c>
      <c r="D133" s="47">
        <v>24</v>
      </c>
      <c r="E133" s="48">
        <f t="array" ref="E133:E138">+ROUND(D133:D138*1.19,2)</f>
        <v>28.56</v>
      </c>
      <c r="F133" s="47">
        <v>5.4</v>
      </c>
      <c r="G133" s="48">
        <f t="array" ref="G133:G138">+ROUND(F133:F138*1.19,2)</f>
        <v>6.43</v>
      </c>
    </row>
    <row r="134" spans="2:7" ht="14.4" x14ac:dyDescent="0.3">
      <c r="B134" s="44">
        <v>10</v>
      </c>
      <c r="C134" s="45">
        <v>25</v>
      </c>
      <c r="D134" s="47">
        <v>66.72</v>
      </c>
      <c r="E134" s="48">
        <v>79.400000000000006</v>
      </c>
      <c r="F134" s="47">
        <v>5.4</v>
      </c>
      <c r="G134" s="48">
        <v>6.43</v>
      </c>
    </row>
    <row r="135" spans="2:7" ht="14.4" x14ac:dyDescent="0.3">
      <c r="B135" s="44">
        <v>40</v>
      </c>
      <c r="C135" s="45">
        <v>160</v>
      </c>
      <c r="D135" s="47">
        <v>302.76</v>
      </c>
      <c r="E135" s="48">
        <v>360.28</v>
      </c>
      <c r="F135" s="47">
        <v>5.4</v>
      </c>
      <c r="G135" s="48">
        <v>6.43</v>
      </c>
    </row>
    <row r="136" spans="2:7" ht="14.4" x14ac:dyDescent="0.3">
      <c r="B136" s="44">
        <v>250</v>
      </c>
      <c r="C136" s="45">
        <v>400</v>
      </c>
      <c r="D136" s="47">
        <v>478.20000000000005</v>
      </c>
      <c r="E136" s="48">
        <v>569.05999999999995</v>
      </c>
      <c r="F136" s="47">
        <v>5.4</v>
      </c>
      <c r="G136" s="48">
        <v>6.43</v>
      </c>
    </row>
    <row r="137" spans="2:7" ht="14.4" x14ac:dyDescent="0.3">
      <c r="B137" s="44">
        <v>650</v>
      </c>
      <c r="C137" s="45">
        <v>1000</v>
      </c>
      <c r="D137" s="47">
        <v>1214.04</v>
      </c>
      <c r="E137" s="48">
        <v>1444.71</v>
      </c>
      <c r="F137" s="47">
        <v>5.4</v>
      </c>
      <c r="G137" s="48">
        <v>6.43</v>
      </c>
    </row>
    <row r="138" spans="2:7" ht="14.4" x14ac:dyDescent="0.3">
      <c r="B138" s="46">
        <v>1600</v>
      </c>
      <c r="C138" s="29" t="s">
        <v>56</v>
      </c>
      <c r="D138" s="47">
        <v>4443.96</v>
      </c>
      <c r="E138" s="48">
        <v>5288.31</v>
      </c>
      <c r="F138" s="47">
        <v>5.4</v>
      </c>
      <c r="G138" s="48">
        <v>6.43</v>
      </c>
    </row>
    <row r="139" spans="2:7" ht="14.4" x14ac:dyDescent="0.3">
      <c r="B139" s="28" t="s">
        <v>55</v>
      </c>
      <c r="C139" s="49"/>
      <c r="D139" s="47">
        <v>918.24</v>
      </c>
      <c r="E139" s="48">
        <f>+ROUND(D139:D139*1.19,2)</f>
        <v>1092.71</v>
      </c>
      <c r="F139" s="47"/>
      <c r="G139" s="48"/>
    </row>
    <row r="140" spans="2:7" x14ac:dyDescent="0.3">
      <c r="B140" s="32" t="s">
        <v>50</v>
      </c>
    </row>
    <row r="141" spans="2:7" x14ac:dyDescent="0.3">
      <c r="B141" s="32" t="s">
        <v>51</v>
      </c>
    </row>
    <row r="146" spans="2:7" ht="18" x14ac:dyDescent="0.35">
      <c r="B146" s="7" t="s">
        <v>52</v>
      </c>
    </row>
    <row r="154" spans="2:7" ht="28.8" x14ac:dyDescent="0.3">
      <c r="B154" s="8">
        <f>B131+1</f>
        <v>8</v>
      </c>
      <c r="C154" s="9" t="s">
        <v>53</v>
      </c>
      <c r="D154" s="9"/>
      <c r="E154" s="9"/>
      <c r="F154" s="9"/>
      <c r="G154" s="9"/>
    </row>
    <row r="155" spans="2:7" ht="14.4" x14ac:dyDescent="0.3">
      <c r="B155" s="33" t="s">
        <v>30</v>
      </c>
      <c r="C155" s="34"/>
      <c r="D155" s="34"/>
      <c r="E155" s="34"/>
      <c r="F155" s="35" t="s">
        <v>31</v>
      </c>
      <c r="G155" s="35"/>
    </row>
    <row r="156" spans="2:7" ht="14.4" x14ac:dyDescent="0.3">
      <c r="B156" s="9" t="s">
        <v>32</v>
      </c>
      <c r="C156" s="9"/>
      <c r="D156" s="9"/>
      <c r="E156" s="9"/>
      <c r="F156" s="36"/>
      <c r="G156" s="50"/>
    </row>
    <row r="157" spans="2:7" ht="14.4" x14ac:dyDescent="0.3">
      <c r="B157" s="18" t="s">
        <v>33</v>
      </c>
      <c r="C157" s="19"/>
      <c r="D157" s="19"/>
      <c r="E157" s="20"/>
      <c r="F157" s="31">
        <v>0.51</v>
      </c>
      <c r="G157" s="48">
        <f>ROUND(F157:F157*1.19,2)</f>
        <v>0.61</v>
      </c>
    </row>
    <row r="158" spans="2:7" ht="14.4" x14ac:dyDescent="0.3">
      <c r="B158" s="9" t="s">
        <v>34</v>
      </c>
      <c r="C158" s="9"/>
      <c r="D158" s="9"/>
      <c r="E158" s="9"/>
      <c r="F158" s="36"/>
      <c r="G158" s="50"/>
    </row>
    <row r="159" spans="2:7" ht="14.4" x14ac:dyDescent="0.3">
      <c r="B159" s="18" t="s">
        <v>33</v>
      </c>
      <c r="C159" s="19"/>
      <c r="D159" s="19"/>
      <c r="E159" s="20"/>
      <c r="F159" s="31">
        <v>0.22</v>
      </c>
      <c r="G159" s="48">
        <f>ROUND(F159*1.19,2)</f>
        <v>0.26</v>
      </c>
    </row>
    <row r="160" spans="2:7" ht="14.4" x14ac:dyDescent="0.3">
      <c r="B160" s="33" t="s">
        <v>35</v>
      </c>
      <c r="C160" s="37"/>
      <c r="D160" s="37"/>
      <c r="E160" s="37"/>
      <c r="F160" s="35" t="s">
        <v>31</v>
      </c>
      <c r="G160" s="35"/>
    </row>
    <row r="161" spans="2:7" ht="14.4" x14ac:dyDescent="0.3">
      <c r="B161" s="22" t="s">
        <v>36</v>
      </c>
      <c r="C161" s="23"/>
      <c r="D161" s="23"/>
      <c r="E161" s="26"/>
      <c r="F161" s="31">
        <v>0.03</v>
      </c>
      <c r="G161" s="48">
        <f>ROUND(F161*1.19,2)</f>
        <v>0.04</v>
      </c>
    </row>
    <row r="162" spans="2:7" x14ac:dyDescent="0.3">
      <c r="B162" s="32" t="s">
        <v>50</v>
      </c>
    </row>
    <row r="167" spans="2:7" ht="14.4" x14ac:dyDescent="0.3">
      <c r="B167"/>
      <c r="C167"/>
      <c r="D167"/>
      <c r="E167"/>
    </row>
    <row r="168" spans="2:7" ht="14.4" x14ac:dyDescent="0.3">
      <c r="B168" s="39"/>
      <c r="C168" s="39"/>
      <c r="D168" s="39"/>
      <c r="E168" s="39"/>
    </row>
  </sheetData>
  <pageMargins left="0.6692913385826772" right="0.6692913385826772" top="1.5748031496062993" bottom="0.78740157480314965" header="0.31496062992125984" footer="0.31496062992125984"/>
  <pageSetup paperSize="9" scale="80" orientation="portrait" cellComments="asDisplayed" r:id="rId1"/>
  <headerFooter differentOddEven="1" differentFirst="1">
    <oddFooter>&amp;C&amp;P / &amp;N</oddFooter>
    <evenFooter>&amp;C&amp;P / &amp;N</evenFooter>
    <firstHeader>&amp;R&amp;G</firstHeader>
    <firstFooter>&amp;C&amp;"-,Standard"&amp;K000000Stand • &amp;D</firstFooter>
  </headerFooter>
  <rowBreaks count="3" manualBreakCount="3">
    <brk id="50" max="16383" man="1"/>
    <brk id="93" max="16383" man="1"/>
    <brk id="145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8a28b-d4ff-4a09-8ba4-9bc951bd6100">
      <Terms xmlns="http://schemas.microsoft.com/office/infopath/2007/PartnerControls"/>
    </lcf76f155ced4ddcb4097134ff3c332f>
    <TaxCatchAll xmlns="e99489d8-3937-441d-92c5-45a421626f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33899535E144488F02B73282A55344" ma:contentTypeVersion="19" ma:contentTypeDescription="Ein neues Dokument erstellen." ma:contentTypeScope="" ma:versionID="59f1f2216e1f2df186d72324372855ed">
  <xsd:schema xmlns:xsd="http://www.w3.org/2001/XMLSchema" xmlns:xs="http://www.w3.org/2001/XMLSchema" xmlns:p="http://schemas.microsoft.com/office/2006/metadata/properties" xmlns:ns2="8988a28b-d4ff-4a09-8ba4-9bc951bd6100" xmlns:ns3="e99489d8-3937-441d-92c5-45a421626f3b" targetNamespace="http://schemas.microsoft.com/office/2006/metadata/properties" ma:root="true" ma:fieldsID="3f95a29857df373ebfadb903c80d03c6" ns2:_="" ns3:_="">
    <xsd:import namespace="8988a28b-d4ff-4a09-8ba4-9bc951bd6100"/>
    <xsd:import namespace="e99489d8-3937-441d-92c5-45a421626f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8a28b-d4ff-4a09-8ba4-9bc951bd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60e3ae83-f3fc-43b3-a2a0-535afc76b8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489d8-3937-441d-92c5-45a421626f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a36b86-0c29-4a8e-bec6-af15997f42cf}" ma:internalName="TaxCatchAll" ma:showField="CatchAllData" ma:web="e99489d8-3937-441d-92c5-45a421626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A263A6-8067-4F4E-9503-43E4DD2D8A7C}">
  <ds:schemaRefs>
    <ds:schemaRef ds:uri="http://schemas.microsoft.com/office/2006/metadata/properties"/>
    <ds:schemaRef ds:uri="http://schemas.microsoft.com/office/infopath/2007/PartnerControls"/>
    <ds:schemaRef ds:uri="8988a28b-d4ff-4a09-8ba4-9bc951bd6100"/>
    <ds:schemaRef ds:uri="e99489d8-3937-441d-92c5-45a421626f3b"/>
  </ds:schemaRefs>
</ds:datastoreItem>
</file>

<file path=customXml/itemProps2.xml><?xml version="1.0" encoding="utf-8"?>
<ds:datastoreItem xmlns:ds="http://schemas.openxmlformats.org/officeDocument/2006/customXml" ds:itemID="{91E831C2-A2DC-46FF-9459-E13094069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8a28b-d4ff-4a09-8ba4-9bc951bd6100"/>
    <ds:schemaRef ds:uri="e99489d8-3937-441d-92c5-45a421626f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2D868B-21F3-4221-8D14-4D3FA8A189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Wenzel, Thorsten</dc:creator>
  <cp:lastModifiedBy>Wenzel, Thorsten</cp:lastModifiedBy>
  <cp:lastPrinted>2025-10-06T14:12:15Z</cp:lastPrinted>
  <dcterms:created xsi:type="dcterms:W3CDTF">2025-10-06T11:32:29Z</dcterms:created>
  <dcterms:modified xsi:type="dcterms:W3CDTF">2025-12-09T14:53:50Z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0x0101007133899535E144488F02B73282A55344</vt:lpwstr>
  </property>
  <property fmtid="{D5CDD505-2E9C-101B-9397-08002B2CF9AE}" pid="3" name="MediaServiceImageTags">
    <vt:lpwstr/>
  </property>
</Properties>
</file>